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<sst xmlns="http://schemas.openxmlformats.org/spreadsheetml/2006/main" count="172" uniqueCount="123">
  <si>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</si>
  <si>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</si>
  <si>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</si>
  <si>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</si>
  <si>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</si>
  <si>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</si>
  <si>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</si>
  <si>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</si>
  <si>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</si>
  <si>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</si>
  <si>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</si>
  <si>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</si>
  <si>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</si>
  <si>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</si>
  <si>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</si>
  <si>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</si>
  <si>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</si>
  <si>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</si>
  <si>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</si>
  <si>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</si>
  <si>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</si>
  <si>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</si>
  <si>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</si>
  <si>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</si>
  <si>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</si>
  <si>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</si>
  <si>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</si>
  <si>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</si>
  <si>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</si>
  <si>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</si>
  <si>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</si>
  <si>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</si>
  <si>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</si>
  <si>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</si>
  <si>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</si>
  <si>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</si>
  <si>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</si>
  <si>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</si>
  <si>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</si>
  <si>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</si>
  <si>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</si>
  <si>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</si>
  <si>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</si>
  <si>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</si>
  <si>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</si>
  <si>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</si>
  <si>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</si>
  <si>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</si>
  <si>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</si>
  <si>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</si>
  <si>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</si>
  <si>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</si>
  <si>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</si>
  <si>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</si>
  <si>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</si>
  <si>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</si>
  <si>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</si>
  <si>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</si>
  <si>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</si>
  <si>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</si>
  <si>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</si>
  <si>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</si>
  <si>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</si>
  <si>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</si>
  <si>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</si>
  <si>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</si>
  <si>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</si>
  <si>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</si>
  <si>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</si>
  <si>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</si>
  <si>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</si>
  <si>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</si>
  <si>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</si>
  <si>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</si>
  <si>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</si>
  <si>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</si>
  <si>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</si>
  <si>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</si>
  <si>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</si>
  <si>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</si>
  <si>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</si>
  <si>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</si>
  <si>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</si>
  <si>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</si>
  <si>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</si>
  <si>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</si>
  <si>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</si>
  <si>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</si>
  <si>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</si>
  <si>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</si>
  <si>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</si>
  <si>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</si>
  <si>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</si>
  <si>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</si>
  <si>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</si>
  <si>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</si>
  <si>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</si>
  <si>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</si>
  <si>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</si>
  <si>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</si>
  <si>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</si>
  <si>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</si>
  <si>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</si>
  <si>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</si>
  <si>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</si>
  <si>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</si>
  <si>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</si>
  <si>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</si>
  <si>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</si>
  <si>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</si>
  <si>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</si>
  <si>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</si>
  <si>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</si>
  <si>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</si>
  <si>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</si>
  <si>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</si>
  <si>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</si>
  <si>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</si>
  <si>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</si>
  <si>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</si>
  <si>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</si>
  <si>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</si>
  <si>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25.08.2016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</si>
</sst>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35048.2</c:v>
                </c:pt>
                <c:pt idx="1">
                  <c:v>29935.000000000004</c:v>
                </c:pt>
                <c:pt idx="2">
                  <c:v>1060.8999999999999</c:v>
                </c:pt>
                <c:pt idx="3">
                  <c:v>4052.299999999994</c:v>
                </c:pt>
              </c:numCache>
            </c:numRef>
          </c:val>
          <c:shape val="box"/>
        </c:ser>
        <c:shape val="box"/>
        <c:axId val="35133079"/>
        <c:axId val="47762256"/>
      </c:bar3D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254067.70000000004</c:v>
                </c:pt>
                <c:pt idx="1">
                  <c:v>111794.59999999999</c:v>
                </c:pt>
                <c:pt idx="2">
                  <c:v>192584.39999999994</c:v>
                </c:pt>
                <c:pt idx="3">
                  <c:v>35.99999999999999</c:v>
                </c:pt>
                <c:pt idx="4">
                  <c:v>14660.000000000007</c:v>
                </c:pt>
                <c:pt idx="5">
                  <c:v>31406.899999999998</c:v>
                </c:pt>
                <c:pt idx="6">
                  <c:v>7628.600000000001</c:v>
                </c:pt>
                <c:pt idx="7">
                  <c:v>7751.800000000098</c:v>
                </c:pt>
              </c:numCache>
            </c:numRef>
          </c:val>
          <c:shape val="box"/>
        </c:ser>
        <c:shape val="box"/>
        <c:axId val="27207121"/>
        <c:axId val="43537498"/>
      </c:bar3D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37498"/>
        <c:crosses val="autoZero"/>
        <c:auto val="1"/>
        <c:lblOffset val="100"/>
        <c:tickLblSkip val="1"/>
        <c:noMultiLvlLbl val="0"/>
      </c:catAx>
      <c:valAx>
        <c:axId val="43537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151323.2</c:v>
                </c:pt>
                <c:pt idx="1">
                  <c:v>112504.4</c:v>
                </c:pt>
                <c:pt idx="2">
                  <c:v>117695.8</c:v>
                </c:pt>
                <c:pt idx="3">
                  <c:v>13031.000000000002</c:v>
                </c:pt>
                <c:pt idx="4">
                  <c:v>2275.4</c:v>
                </c:pt>
                <c:pt idx="5">
                  <c:v>13922.5</c:v>
                </c:pt>
                <c:pt idx="6">
                  <c:v>895.6999999999999</c:v>
                </c:pt>
                <c:pt idx="7">
                  <c:v>3502.8000000000075</c:v>
                </c:pt>
              </c:numCache>
            </c:numRef>
          </c:val>
          <c:shape val="box"/>
        </c:ser>
        <c:shape val="box"/>
        <c:axId val="56293163"/>
        <c:axId val="36876420"/>
      </c:bar3D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29872.899999999998</c:v>
                </c:pt>
                <c:pt idx="1">
                  <c:v>21934.299999999992</c:v>
                </c:pt>
                <c:pt idx="2">
                  <c:v>1256.4999999999995</c:v>
                </c:pt>
                <c:pt idx="3">
                  <c:v>331.90000000000015</c:v>
                </c:pt>
                <c:pt idx="4">
                  <c:v>25.5</c:v>
                </c:pt>
                <c:pt idx="5">
                  <c:v>6324.700000000005</c:v>
                </c:pt>
              </c:numCache>
            </c:numRef>
          </c:val>
          <c:shape val="box"/>
        </c:ser>
        <c:shape val="box"/>
        <c:axId val="63452325"/>
        <c:axId val="34200014"/>
      </c:bar3D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9092.899999999994</c:v>
                </c:pt>
                <c:pt idx="1">
                  <c:v>6090.299999999998</c:v>
                </c:pt>
                <c:pt idx="3">
                  <c:v>141.50000000000003</c:v>
                </c:pt>
                <c:pt idx="4">
                  <c:v>371.8</c:v>
                </c:pt>
                <c:pt idx="5">
                  <c:v>120</c:v>
                </c:pt>
                <c:pt idx="6">
                  <c:v>2369.2999999999956</c:v>
                </c:pt>
              </c:numCache>
            </c:numRef>
          </c:val>
          <c:shape val="box"/>
        </c:ser>
        <c:shape val="box"/>
        <c:axId val="39364671"/>
        <c:axId val="18737720"/>
      </c:bar3D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37720"/>
        <c:crosses val="autoZero"/>
        <c:auto val="1"/>
        <c:lblOffset val="100"/>
        <c:tickLblSkip val="2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1788.2999999999997</c:v>
                </c:pt>
                <c:pt idx="1">
                  <c:v>996.6</c:v>
                </c:pt>
                <c:pt idx="2">
                  <c:v>265.1</c:v>
                </c:pt>
                <c:pt idx="3">
                  <c:v>197.70000000000002</c:v>
                </c:pt>
                <c:pt idx="4">
                  <c:v>252</c:v>
                </c:pt>
                <c:pt idx="5">
                  <c:v>76.89999999999964</c:v>
                </c:pt>
              </c:numCache>
            </c:numRef>
          </c:val>
          <c:shape val="box"/>
        </c:ser>
        <c:shape val="box"/>
        <c:axId val="34421753"/>
        <c:axId val="41360322"/>
      </c:bar3D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53415.6</c:v>
                </c:pt>
              </c:numCache>
            </c:numRef>
          </c:val>
          <c:shape val="box"/>
        </c:ser>
        <c:shape val="box"/>
        <c:axId val="36698579"/>
        <c:axId val="61851756"/>
      </c:bar3D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98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254067.70000000004</c:v>
                </c:pt>
                <c:pt idx="1">
                  <c:v>151323.2</c:v>
                </c:pt>
                <c:pt idx="2">
                  <c:v>29872.899999999998</c:v>
                </c:pt>
                <c:pt idx="3">
                  <c:v>9092.899999999994</c:v>
                </c:pt>
                <c:pt idx="4">
                  <c:v>1788.2999999999997</c:v>
                </c:pt>
                <c:pt idx="5">
                  <c:v>35048.2</c:v>
                </c:pt>
                <c:pt idx="6">
                  <c:v>53415.6</c:v>
                </c:pt>
              </c:numCache>
            </c:numRef>
          </c:val>
          <c:shape val="box"/>
        </c:ser>
        <c:shape val="box"/>
        <c:axId val="19794893"/>
        <c:axId val="43936310"/>
      </c:bar3D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689939.4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374050.8999999999</c:v>
                </c:pt>
                <c:pt idx="1">
                  <c:v>52589.8</c:v>
                </c:pt>
                <c:pt idx="2">
                  <c:v>17377.300000000007</c:v>
                </c:pt>
                <c:pt idx="3">
                  <c:v>13515.400000000001</c:v>
                </c:pt>
                <c:pt idx="4">
                  <c:v>13125.2</c:v>
                </c:pt>
                <c:pt idx="5">
                  <c:v>408756.2</c:v>
                </c:pt>
              </c:numCache>
            </c:numRef>
          </c:val>
          <c:shape val="box"/>
        </c:ser>
        <c:shape val="box"/>
        <c:axId val="59882471"/>
        <c:axId val="2071328"/>
      </c:bar3D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1" sqref="D161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+258+325.6+45.4</f>
        <v>255853.50000000003</v>
      </c>
      <c r="E6" s="3">
        <f>D6/D150*100</f>
        <v>27.94839519855652</v>
      </c>
      <c r="F6" s="3">
        <f>D6/B6*100</f>
        <v>88.24399778297966</v>
      </c>
      <c r="G6" s="3">
        <f aca="true" t="shared" si="0" ref="G6:G43">D6/C6*100</f>
        <v>57.43778238640675</v>
      </c>
      <c r="H6" s="51">
        <f>B6-D6</f>
        <v>34085.19999999998</v>
      </c>
      <c r="I6" s="51">
        <f aca="true" t="shared" si="1" ref="I6:I43">C6-D6</f>
        <v>189591.09999999995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+75+1.2+45.4</f>
        <v>111951.99999999999</v>
      </c>
      <c r="E7" s="103">
        <f>D7/D6*100</f>
        <v>43.75629022077086</v>
      </c>
      <c r="F7" s="103">
        <f>D7/B7*100</f>
        <v>87.37894388491004</v>
      </c>
      <c r="G7" s="103">
        <f>D7/C7*100</f>
        <v>59.58138901188732</v>
      </c>
      <c r="H7" s="113">
        <f>B7-D7</f>
        <v>16170.400000000009</v>
      </c>
      <c r="I7" s="113">
        <f t="shared" si="1"/>
        <v>75945.60000000002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</f>
        <v>192584.39999999994</v>
      </c>
      <c r="E8" s="1">
        <f>D8/D6*100</f>
        <v>75.27135645984906</v>
      </c>
      <c r="F8" s="1">
        <f>D8/B8*100</f>
        <v>94.46718838754107</v>
      </c>
      <c r="G8" s="1">
        <f t="shared" si="0"/>
        <v>61.63355594898401</v>
      </c>
      <c r="H8" s="48">
        <f>B8-D8</f>
        <v>11279.400000000052</v>
      </c>
      <c r="I8" s="48">
        <f t="shared" si="1"/>
        <v>119882.4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0.014070552093287756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</f>
        <v>15212.000000000007</v>
      </c>
      <c r="E10" s="1">
        <f>D10/D6*100</f>
        <v>5.945589956752597</v>
      </c>
      <c r="F10" s="1">
        <f aca="true" t="shared" si="3" ref="F10:F41">D10/B10*100</f>
        <v>79.65815904401835</v>
      </c>
      <c r="G10" s="1">
        <f t="shared" si="0"/>
        <v>56.103030124214456</v>
      </c>
      <c r="H10" s="48">
        <f t="shared" si="2"/>
        <v>3884.5999999999913</v>
      </c>
      <c r="I10" s="48">
        <f t="shared" si="1"/>
        <v>11902.399999999994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</f>
        <v>31729.8</v>
      </c>
      <c r="E11" s="1">
        <f>D11/D6*100</f>
        <v>12.401550105822276</v>
      </c>
      <c r="F11" s="1">
        <f t="shared" si="3"/>
        <v>68.70628689223894</v>
      </c>
      <c r="G11" s="1">
        <f t="shared" si="0"/>
        <v>42.317233211702195</v>
      </c>
      <c r="H11" s="48">
        <f t="shared" si="2"/>
        <v>14452.000000000004</v>
      </c>
      <c r="I11" s="48">
        <f t="shared" si="1"/>
        <v>43251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</f>
        <v>8146.600000000001</v>
      </c>
      <c r="E12" s="1">
        <f>D12/D6*100</f>
        <v>3.184087768977169</v>
      </c>
      <c r="F12" s="1">
        <f t="shared" si="3"/>
        <v>90.34511821851574</v>
      </c>
      <c r="G12" s="1">
        <f t="shared" si="0"/>
        <v>55.26865671641792</v>
      </c>
      <c r="H12" s="48">
        <f t="shared" si="2"/>
        <v>870.5999999999995</v>
      </c>
      <c r="I12" s="48">
        <f t="shared" si="1"/>
        <v>6593.399999999999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8144.700000000085</v>
      </c>
      <c r="E13" s="1">
        <f>D13/D6*100</f>
        <v>3.1833451565056112</v>
      </c>
      <c r="F13" s="1">
        <f t="shared" si="3"/>
        <v>69.45906071175834</v>
      </c>
      <c r="G13" s="1">
        <f t="shared" si="0"/>
        <v>50.723987818321504</v>
      </c>
      <c r="H13" s="48">
        <f t="shared" si="2"/>
        <v>3581.1999999999343</v>
      </c>
      <c r="I13" s="48">
        <f t="shared" si="1"/>
        <v>7912.1999999999525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</f>
        <v>153663.7</v>
      </c>
      <c r="E18" s="3">
        <f>D18/D150*100</f>
        <v>16.78559728622993</v>
      </c>
      <c r="F18" s="3">
        <f>D18/B18*100</f>
        <v>88.32282635435419</v>
      </c>
      <c r="G18" s="3">
        <f t="shared" si="0"/>
        <v>59.05327194748897</v>
      </c>
      <c r="H18" s="51">
        <f>B18-D18</f>
        <v>20315.899999999994</v>
      </c>
      <c r="I18" s="51">
        <f t="shared" si="1"/>
        <v>106548.29999999999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</f>
        <v>114072.09999999999</v>
      </c>
      <c r="E19" s="103">
        <f>D19/D18*100</f>
        <v>74.23490388426153</v>
      </c>
      <c r="F19" s="103">
        <f t="shared" si="3"/>
        <v>90.41422378911608</v>
      </c>
      <c r="G19" s="103">
        <f t="shared" si="0"/>
        <v>59.56158012025923</v>
      </c>
      <c r="H19" s="113">
        <f t="shared" si="2"/>
        <v>12094.000000000015</v>
      </c>
      <c r="I19" s="113">
        <f t="shared" si="1"/>
        <v>77447.50000000001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</f>
        <v>117698.8</v>
      </c>
      <c r="E20" s="1">
        <f>D20/D18*100</f>
        <v>76.59505790892709</v>
      </c>
      <c r="F20" s="1">
        <f t="shared" si="3"/>
        <v>91.99919333784607</v>
      </c>
      <c r="G20" s="1">
        <f t="shared" si="0"/>
        <v>62.082075767277935</v>
      </c>
      <c r="H20" s="48">
        <f t="shared" si="2"/>
        <v>10235.799999999988</v>
      </c>
      <c r="I20" s="48">
        <f t="shared" si="1"/>
        <v>71886.99999999999</v>
      </c>
    </row>
    <row r="21" spans="1:9" ht="18">
      <c r="A21" s="26" t="s">
        <v>2</v>
      </c>
      <c r="B21" s="46">
        <f>16511.7+348+20</f>
        <v>16879.7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</f>
        <v>14222.800000000003</v>
      </c>
      <c r="E21" s="1">
        <f>D21/D18*100</f>
        <v>9.2557969123482</v>
      </c>
      <c r="F21" s="1">
        <f t="shared" si="3"/>
        <v>84.25979134700262</v>
      </c>
      <c r="G21" s="1">
        <f t="shared" si="0"/>
        <v>64.32832648113725</v>
      </c>
      <c r="H21" s="48">
        <f t="shared" si="2"/>
        <v>2656.899999999998</v>
      </c>
      <c r="I21" s="48">
        <f t="shared" si="1"/>
        <v>7886.899999999994</v>
      </c>
    </row>
    <row r="22" spans="1:9" ht="18">
      <c r="A22" s="26" t="s">
        <v>1</v>
      </c>
      <c r="B22" s="46">
        <f>2646.7+153</f>
        <v>2799.7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</f>
        <v>2585.8</v>
      </c>
      <c r="E22" s="1">
        <f>D22/D18*100</f>
        <v>1.682765675953397</v>
      </c>
      <c r="F22" s="1">
        <f t="shared" si="3"/>
        <v>92.35989570311106</v>
      </c>
      <c r="G22" s="1">
        <f t="shared" si="0"/>
        <v>65.99964266571378</v>
      </c>
      <c r="H22" s="48">
        <f t="shared" si="2"/>
        <v>213.89999999999964</v>
      </c>
      <c r="I22" s="48">
        <f t="shared" si="1"/>
        <v>1332.1</v>
      </c>
    </row>
    <row r="23" spans="1:9" ht="18">
      <c r="A23" s="26" t="s">
        <v>0</v>
      </c>
      <c r="B23" s="46">
        <f>16470.6+144.8-20-153-0.9</f>
        <v>16441.499999999996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</f>
        <v>14350.099999999999</v>
      </c>
      <c r="E23" s="1">
        <f>D23/D18*100</f>
        <v>9.338640160298104</v>
      </c>
      <c r="F23" s="1">
        <f t="shared" si="3"/>
        <v>87.27974941459114</v>
      </c>
      <c r="G23" s="1">
        <f t="shared" si="0"/>
        <v>48.27879717663524</v>
      </c>
      <c r="H23" s="48">
        <f t="shared" si="2"/>
        <v>2091.399999999998</v>
      </c>
      <c r="I23" s="48">
        <f t="shared" si="1"/>
        <v>15373.300000000003</v>
      </c>
    </row>
    <row r="24" spans="1:9" ht="18">
      <c r="A24" s="26" t="s">
        <v>15</v>
      </c>
      <c r="B24" s="46">
        <f>1076.8+0.9</f>
        <v>1077.7</v>
      </c>
      <c r="C24" s="47">
        <v>1591.6</v>
      </c>
      <c r="D24" s="48">
        <f>73.6+22.6+5.3+2.4+2.5+128.1+0.1+11.5+121.2+11.2-0.1+27.3+71.1+31.4-0.1+0.8+24.6+83.5+19.6+26.5+24.2+67.9+2.3+4+48.1+8.9+75.1+2+0.1+126.5</f>
        <v>1022.1999999999999</v>
      </c>
      <c r="E24" s="1">
        <f>D24/D18*100</f>
        <v>0.6652189163738735</v>
      </c>
      <c r="F24" s="1">
        <f t="shared" si="3"/>
        <v>94.8501438248121</v>
      </c>
      <c r="G24" s="1">
        <f t="shared" si="0"/>
        <v>64.22467956773058</v>
      </c>
      <c r="H24" s="48">
        <f t="shared" si="2"/>
        <v>55.500000000000114</v>
      </c>
      <c r="I24" s="48">
        <f t="shared" si="1"/>
        <v>569.4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3784.000000000008</v>
      </c>
      <c r="E25" s="1">
        <f>D25/D18*100</f>
        <v>2.4625204260993376</v>
      </c>
      <c r="F25" s="1">
        <f t="shared" si="3"/>
        <v>42.77446192801593</v>
      </c>
      <c r="G25" s="1">
        <f t="shared" si="0"/>
        <v>28.486253726399507</v>
      </c>
      <c r="H25" s="48">
        <f t="shared" si="2"/>
        <v>5062.400000000008</v>
      </c>
      <c r="I25" s="48">
        <f t="shared" si="1"/>
        <v>9499.600000000002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</f>
        <v>30080.5</v>
      </c>
      <c r="E33" s="3">
        <f>D33/D150*100</f>
        <v>3.2858714137980494</v>
      </c>
      <c r="F33" s="3">
        <f>D33/B33*100</f>
        <v>89.19003863453744</v>
      </c>
      <c r="G33" s="3">
        <f t="shared" si="0"/>
        <v>62.20994680807061</v>
      </c>
      <c r="H33" s="51">
        <f t="shared" si="2"/>
        <v>3645.7999999999956</v>
      </c>
      <c r="I33" s="51">
        <f t="shared" si="1"/>
        <v>18272.699999999997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</f>
        <v>21973.299999999992</v>
      </c>
      <c r="E34" s="1">
        <f>D34/D33*100</f>
        <v>73.04832034041985</v>
      </c>
      <c r="F34" s="1">
        <f t="shared" si="3"/>
        <v>91.58632705204668</v>
      </c>
      <c r="G34" s="1">
        <f t="shared" si="0"/>
        <v>60.450407573185714</v>
      </c>
      <c r="H34" s="48">
        <f t="shared" si="2"/>
        <v>2018.6000000000095</v>
      </c>
      <c r="I34" s="48">
        <f t="shared" si="1"/>
        <v>14376.000000000004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</f>
        <v>1258.1999999999996</v>
      </c>
      <c r="E36" s="1">
        <f>D36/D33*100</f>
        <v>4.182776217150645</v>
      </c>
      <c r="F36" s="1">
        <f t="shared" si="3"/>
        <v>66.67373218165437</v>
      </c>
      <c r="G36" s="1">
        <f t="shared" si="0"/>
        <v>37.17645668360712</v>
      </c>
      <c r="H36" s="48">
        <f t="shared" si="2"/>
        <v>628.9000000000003</v>
      </c>
      <c r="I36" s="48">
        <f t="shared" si="1"/>
        <v>2126.2000000000007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1.1033726168115563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0.08477252705240937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6491.600000000008</v>
      </c>
      <c r="E39" s="1">
        <f>D39/D33*100</f>
        <v>21.58075829856554</v>
      </c>
      <c r="F39" s="1">
        <f t="shared" si="3"/>
        <v>92.51378814006203</v>
      </c>
      <c r="G39" s="1">
        <f t="shared" si="0"/>
        <v>85.08663852989758</v>
      </c>
      <c r="H39" s="48">
        <f>B39-D39</f>
        <v>525.2999999999865</v>
      </c>
      <c r="I39" s="48">
        <f t="shared" si="1"/>
        <v>1137.7999999999938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</f>
        <v>576.6000000000001</v>
      </c>
      <c r="E43" s="3">
        <f>D43/D150*100</f>
        <v>0.0629854376488408</v>
      </c>
      <c r="F43" s="3">
        <f>D43/B43*100</f>
        <v>74.36161980913079</v>
      </c>
      <c r="G43" s="3">
        <f t="shared" si="0"/>
        <v>43.07807246918193</v>
      </c>
      <c r="H43" s="51">
        <f t="shared" si="2"/>
        <v>198.79999999999984</v>
      </c>
      <c r="I43" s="51">
        <f t="shared" si="1"/>
        <v>761.8999999999999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</f>
        <v>4601.6</v>
      </c>
      <c r="E45" s="3">
        <f>D45/D150*100</f>
        <v>0.502660058766746</v>
      </c>
      <c r="F45" s="3">
        <f>D45/B45*100</f>
        <v>90.78641044864459</v>
      </c>
      <c r="G45" s="3">
        <f aca="true" t="shared" si="4" ref="G45:G76">D45/C45*100</f>
        <v>59.09411961114179</v>
      </c>
      <c r="H45" s="51">
        <f>B45-D45</f>
        <v>467</v>
      </c>
      <c r="I45" s="51">
        <f aca="true" t="shared" si="5" ref="I45:I77">C45-D45</f>
        <v>3185.3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</f>
        <v>4095.4000000000005</v>
      </c>
      <c r="E46" s="1">
        <f>D46/D45*100</f>
        <v>88.99947844228096</v>
      </c>
      <c r="F46" s="1">
        <f aca="true" t="shared" si="6" ref="F46:F74">D46/B46*100</f>
        <v>91.67095691102406</v>
      </c>
      <c r="G46" s="1">
        <f t="shared" si="4"/>
        <v>60.64025112532576</v>
      </c>
      <c r="H46" s="48">
        <f aca="true" t="shared" si="7" ref="H46:H74">B46-D46</f>
        <v>372.09999999999945</v>
      </c>
      <c r="I46" s="48">
        <f t="shared" si="5"/>
        <v>2658.2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0.017385257301808062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0.7671244784422809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6.508605702364395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170.59999999999974</v>
      </c>
      <c r="E50" s="1">
        <f>D50/D45*100</f>
        <v>3.7074061196105643</v>
      </c>
      <c r="F50" s="1">
        <f t="shared" si="6"/>
        <v>74.01301518438156</v>
      </c>
      <c r="G50" s="1">
        <f t="shared" si="4"/>
        <v>48.42463809253467</v>
      </c>
      <c r="H50" s="48">
        <f t="shared" si="7"/>
        <v>59.9000000000006</v>
      </c>
      <c r="I50" s="48">
        <f t="shared" si="5"/>
        <v>181.70000000000044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</f>
        <v>9125.399999999994</v>
      </c>
      <c r="E51" s="3">
        <f>D51/D150*100</f>
        <v>0.9968215621240571</v>
      </c>
      <c r="F51" s="3">
        <f>D51/B51*100</f>
        <v>78.79018123105877</v>
      </c>
      <c r="G51" s="3">
        <f t="shared" si="4"/>
        <v>53.23695678807074</v>
      </c>
      <c r="H51" s="51">
        <f>B51-D51</f>
        <v>2456.5000000000055</v>
      </c>
      <c r="I51" s="51">
        <f t="shared" si="5"/>
        <v>8015.700000000004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</f>
        <v>6090.299999999998</v>
      </c>
      <c r="E52" s="1">
        <f>D52/D51*100</f>
        <v>66.7400881057269</v>
      </c>
      <c r="F52" s="1">
        <f t="shared" si="6"/>
        <v>89.44616604737915</v>
      </c>
      <c r="G52" s="1">
        <f t="shared" si="4"/>
        <v>58.964826163989635</v>
      </c>
      <c r="H52" s="48">
        <f t="shared" si="7"/>
        <v>718.6000000000013</v>
      </c>
      <c r="I52" s="48">
        <f t="shared" si="5"/>
        <v>4238.400000000002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1.5506169592565817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</f>
        <v>372.90000000000003</v>
      </c>
      <c r="E55" s="1">
        <f>D55/D51*100</f>
        <v>4.086396212768759</v>
      </c>
      <c r="F55" s="1">
        <f t="shared" si="6"/>
        <v>62.8200808625337</v>
      </c>
      <c r="G55" s="1">
        <f t="shared" si="4"/>
        <v>39.96356231915122</v>
      </c>
      <c r="H55" s="48">
        <f t="shared" si="7"/>
        <v>220.7</v>
      </c>
      <c r="I55" s="48">
        <f t="shared" si="5"/>
        <v>560.2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1.3150108488395036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2400.6999999999957</v>
      </c>
      <c r="E57" s="1">
        <f>D57/D51*100</f>
        <v>26.30788787340826</v>
      </c>
      <c r="F57" s="1">
        <f t="shared" si="6"/>
        <v>63.182966628066005</v>
      </c>
      <c r="G57" s="1">
        <f t="shared" si="4"/>
        <v>44.62018846532715</v>
      </c>
      <c r="H57" s="48">
        <f>B57-D57</f>
        <v>1398.9000000000037</v>
      </c>
      <c r="I57" s="48">
        <f>C57-D57</f>
        <v>2979.6000000000017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</f>
        <v>1837.2999999999997</v>
      </c>
      <c r="E59" s="3">
        <f>D59/D150*100</f>
        <v>0.20069917549811858</v>
      </c>
      <c r="F59" s="3">
        <f>D59/B59*100</f>
        <v>34.74601913839403</v>
      </c>
      <c r="G59" s="3">
        <f t="shared" si="4"/>
        <v>29.965423883615482</v>
      </c>
      <c r="H59" s="51">
        <f>B59-D59</f>
        <v>3450.5000000000005</v>
      </c>
      <c r="I59" s="51">
        <f t="shared" si="5"/>
        <v>4294.1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43.5+72.8+47.2+62.5+0.1+35.3+86.8+44.1+125.7+41.4+92.3+60.6+92.7+66.3+68.7-0.1+2+54.7</f>
        <v>996.6</v>
      </c>
      <c r="E60" s="1">
        <f>D60/D59*100</f>
        <v>54.24263865454745</v>
      </c>
      <c r="F60" s="1">
        <f t="shared" si="6"/>
        <v>88.64182157787069</v>
      </c>
      <c r="G60" s="1">
        <f t="shared" si="4"/>
        <v>60.672105199074636</v>
      </c>
      <c r="H60" s="48">
        <f t="shared" si="7"/>
        <v>127.69999999999993</v>
      </c>
      <c r="I60" s="48">
        <f t="shared" si="5"/>
        <v>646.0000000000001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16.96511184890873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10.880095792739347</v>
      </c>
      <c r="F62" s="1">
        <f t="shared" si="6"/>
        <v>53.67883995703545</v>
      </c>
      <c r="G62" s="1">
        <f t="shared" si="4"/>
        <v>31.856573705179287</v>
      </c>
      <c r="H62" s="48">
        <f t="shared" si="7"/>
        <v>172.49999999999997</v>
      </c>
      <c r="I62" s="48">
        <f t="shared" si="5"/>
        <v>427.6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>
        <f>252</f>
        <v>252</v>
      </c>
      <c r="E63" s="1">
        <f>D63/D59*100</f>
        <v>13.71577858814565</v>
      </c>
      <c r="F63" s="1">
        <f t="shared" si="6"/>
        <v>7.564387344659902</v>
      </c>
      <c r="G63" s="1">
        <f t="shared" si="4"/>
        <v>7.564387344659903</v>
      </c>
      <c r="H63" s="48">
        <f t="shared" si="7"/>
        <v>3079.4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77.09999999999968</v>
      </c>
      <c r="E64" s="1">
        <f>D64/D59*100</f>
        <v>4.196375115658831</v>
      </c>
      <c r="F64" s="1">
        <f t="shared" si="6"/>
        <v>60.28146989835793</v>
      </c>
      <c r="G64" s="1">
        <f t="shared" si="4"/>
        <v>38.91973750630986</v>
      </c>
      <c r="H64" s="48">
        <f t="shared" si="7"/>
        <v>50.800000000000125</v>
      </c>
      <c r="I64" s="48">
        <f t="shared" si="5"/>
        <v>120.99999999999994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0.019607849562897885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41178.9+123.9+111</f>
        <v>41413.8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</f>
        <v>35379.599999999984</v>
      </c>
      <c r="E90" s="3">
        <f>D90/D150*100</f>
        <v>3.864723534236778</v>
      </c>
      <c r="F90" s="3">
        <f aca="true" t="shared" si="10" ref="F90:F96">D90/B90*100</f>
        <v>85.4294945163206</v>
      </c>
      <c r="G90" s="3">
        <f t="shared" si="8"/>
        <v>59.66557891275198</v>
      </c>
      <c r="H90" s="51">
        <f aca="true" t="shared" si="11" ref="H90:H96">B90-D90</f>
        <v>6034.200000000019</v>
      </c>
      <c r="I90" s="51">
        <f t="shared" si="9"/>
        <v>23916.900000000023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</f>
        <v>30098.200000000004</v>
      </c>
      <c r="E91" s="1">
        <f>D91/D90*100</f>
        <v>85.07218849280382</v>
      </c>
      <c r="F91" s="1">
        <f t="shared" si="10"/>
        <v>86.99354301668875</v>
      </c>
      <c r="G91" s="1">
        <f t="shared" si="8"/>
        <v>60.58328485709744</v>
      </c>
      <c r="H91" s="48">
        <f t="shared" si="11"/>
        <v>4499.999999999993</v>
      </c>
      <c r="I91" s="48">
        <f t="shared" si="9"/>
        <v>19582.499999999993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</f>
        <v>1061.1999999999998</v>
      </c>
      <c r="E92" s="1">
        <f>D92/D90*100</f>
        <v>2.9994686203348833</v>
      </c>
      <c r="F92" s="1">
        <f t="shared" si="10"/>
        <v>82.86740590348273</v>
      </c>
      <c r="G92" s="1">
        <f t="shared" si="8"/>
        <v>50.02356934100122</v>
      </c>
      <c r="H92" s="48">
        <f t="shared" si="11"/>
        <v>219.4000000000001</v>
      </c>
      <c r="I92" s="48">
        <f t="shared" si="9"/>
        <v>1060.2000000000003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5535.0000000000055</v>
      </c>
      <c r="C94" s="47">
        <f>C90-C91-C92-C93</f>
        <v>7494.400000000011</v>
      </c>
      <c r="D94" s="47">
        <f>D90-D91-D92-D93</f>
        <v>4220.19999999998</v>
      </c>
      <c r="E94" s="1">
        <f>D94/D90*100</f>
        <v>11.928342886861303</v>
      </c>
      <c r="F94" s="1">
        <f t="shared" si="10"/>
        <v>76.24570912375746</v>
      </c>
      <c r="G94" s="1">
        <f>D94/C94*100</f>
        <v>56.311379163108114</v>
      </c>
      <c r="H94" s="48">
        <f t="shared" si="11"/>
        <v>1314.8000000000256</v>
      </c>
      <c r="I94" s="48">
        <f>C94-D94</f>
        <v>3274.2000000000307</v>
      </c>
    </row>
    <row r="95" spans="1:9" ht="18.75">
      <c r="A95" s="116" t="s">
        <v>12</v>
      </c>
      <c r="B95" s="119">
        <f>58976.8+3744.2-2992</f>
        <v>59729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</f>
        <v>54508.399999999994</v>
      </c>
      <c r="E95" s="115">
        <f>D95/D150*100</f>
        <v>5.95427580565049</v>
      </c>
      <c r="F95" s="118">
        <f t="shared" si="10"/>
        <v>91.25952217515778</v>
      </c>
      <c r="G95" s="114">
        <f>D95/C95*100</f>
        <v>69.51369591360715</v>
      </c>
      <c r="H95" s="120">
        <f t="shared" si="11"/>
        <v>5220.600000000006</v>
      </c>
      <c r="I95" s="130">
        <f>C95-D95</f>
        <v>23905.5</v>
      </c>
    </row>
    <row r="96" spans="1:9" ht="18.75" thickBot="1">
      <c r="A96" s="117" t="s">
        <v>99</v>
      </c>
      <c r="B96" s="122">
        <f>3926.8+400+30+8</f>
        <v>4364.8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57.3+368.5+61.1+0.1+320+59+0.8+309+245.5+61.2+0.4-0.1+489+12.5+64.8+24.2+437.3+329.2+2.4+382.5+3.4+31.2+13.3+8.3+121.6+67.7+4.1+31.3+64.2+20.6</f>
        <v>3590.4</v>
      </c>
      <c r="E96" s="125">
        <f>D96/D95*100</f>
        <v>6.586874683535015</v>
      </c>
      <c r="F96" s="126">
        <f t="shared" si="10"/>
        <v>82.25806451612902</v>
      </c>
      <c r="G96" s="127">
        <f>D96/C96*100</f>
        <v>44.44939647168059</v>
      </c>
      <c r="H96" s="131">
        <f t="shared" si="11"/>
        <v>774.4000000000001</v>
      </c>
      <c r="I96" s="132">
        <f>C96-D96</f>
        <v>4487.1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</f>
        <v>5320.100000000001</v>
      </c>
      <c r="E102" s="22">
        <f>D102/D150*100</f>
        <v>0.581146074983694</v>
      </c>
      <c r="F102" s="22">
        <f>D102/B102*100</f>
        <v>77.51744838338361</v>
      </c>
      <c r="G102" s="22">
        <f aca="true" t="shared" si="12" ref="G102:G148">D102/C102*100</f>
        <v>50.692240993244354</v>
      </c>
      <c r="H102" s="87">
        <f aca="true" t="shared" si="13" ref="H102:H107">B102-D102</f>
        <v>1542.999999999999</v>
      </c>
      <c r="I102" s="87">
        <f aca="true" t="shared" si="14" ref="I102:I148">C102-D102</f>
        <v>5174.799999999998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1.4022292814044843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</f>
        <v>4637.099999999999</v>
      </c>
      <c r="E104" s="1">
        <f>D104/D102*100</f>
        <v>87.16189545309295</v>
      </c>
      <c r="F104" s="1">
        <f aca="true" t="shared" si="15" ref="F104:F148">D104/B104*100</f>
        <v>83.93396926529947</v>
      </c>
      <c r="G104" s="1">
        <f t="shared" si="12"/>
        <v>53.939838079285316</v>
      </c>
      <c r="H104" s="48">
        <f t="shared" si="13"/>
        <v>887.6000000000004</v>
      </c>
      <c r="I104" s="48">
        <f t="shared" si="14"/>
        <v>3959.7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608.4000000000015</v>
      </c>
      <c r="E106" s="92">
        <f>D106/D102*100</f>
        <v>11.435875265502553</v>
      </c>
      <c r="F106" s="92">
        <f t="shared" si="15"/>
        <v>48.80866425992788</v>
      </c>
      <c r="G106" s="92">
        <f t="shared" si="12"/>
        <v>35.56854720841868</v>
      </c>
      <c r="H106" s="132">
        <f>B106-D106</f>
        <v>638.0999999999995</v>
      </c>
      <c r="I106" s="132">
        <f t="shared" si="14"/>
        <v>1102.0999999999985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395513.5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364323.5</v>
      </c>
      <c r="E107" s="90">
        <f>D107/D150*100</f>
        <v>39.79721660294389</v>
      </c>
      <c r="F107" s="90">
        <f>D107/B107*100</f>
        <v>92.11404920438872</v>
      </c>
      <c r="G107" s="90">
        <f t="shared" si="12"/>
        <v>64.659809820487</v>
      </c>
      <c r="H107" s="89">
        <f t="shared" si="13"/>
        <v>31190</v>
      </c>
      <c r="I107" s="89">
        <f t="shared" si="14"/>
        <v>199123.09999999986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142.7+0.9+78.6+37.4+44.2+140.1+1+20.9+25.7+0.2+2+0.6+0.4+1.8+1.5-0.1+62.6+2.1+1.9+2.9+1+9.8+0.1+52+4.8+2+1.2+2+5.2+2.6-0.1+56.3+43+2.2+0.3+6.3+0.1+46.4+1.3+6.5+1.2+1</f>
        <v>812.5999999999998</v>
      </c>
      <c r="E108" s="6">
        <f>D108/D107*100</f>
        <v>0.2230435313670405</v>
      </c>
      <c r="F108" s="6">
        <f t="shared" si="15"/>
        <v>59.227405247813394</v>
      </c>
      <c r="G108" s="6">
        <f t="shared" si="12"/>
        <v>37.51269504200904</v>
      </c>
      <c r="H108" s="65">
        <f aca="true" t="shared" si="16" ref="H108:H148">B108-D108</f>
        <v>559.4000000000002</v>
      </c>
      <c r="I108" s="65">
        <f t="shared" si="14"/>
        <v>1353.6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48.966281073098706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0.09373537529146485</v>
      </c>
      <c r="F110" s="6">
        <f>D110/B110*100</f>
        <v>82.74775866246668</v>
      </c>
      <c r="G110" s="6">
        <f t="shared" si="12"/>
        <v>43.877682127714245</v>
      </c>
      <c r="H110" s="65">
        <f t="shared" si="16"/>
        <v>71.20000000000005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0.0035408091984184377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f>1190.7-44</f>
        <v>1146.7</v>
      </c>
      <c r="C114" s="65">
        <v>1795.8</v>
      </c>
      <c r="D114" s="76">
        <f>82.2+4.4+0.2+16.8+100.8+0.1+8.3+21.3+93.2+14.5+11.8+88.2+4.6+1.1+5.8+6+2.3+112.3+12.6+0.8+1.5+0.2+0.2+72.9+5.6+10.9+0.3+11.7+5.8+0.6+108.3+0.1+3+1.3+29.1</f>
        <v>838.8000000000001</v>
      </c>
      <c r="E114" s="6">
        <f>D114/D107*100</f>
        <v>0.23023494229716174</v>
      </c>
      <c r="F114" s="6">
        <f t="shared" si="15"/>
        <v>73.14903636522195</v>
      </c>
      <c r="G114" s="6">
        <f t="shared" si="12"/>
        <v>46.708987637821586</v>
      </c>
      <c r="H114" s="65">
        <f t="shared" si="16"/>
        <v>307.9</v>
      </c>
      <c r="I114" s="65">
        <f t="shared" si="14"/>
        <v>956.9999999999999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0.004117219998160975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17.1-0.3+0.8+0.3+21.4+4.2+0.3+17.6+4.2+0.8+0.3+16.8+0.3+2+2.2+17.7+1.1+4.1+17.7+0.8+4.3+0.3+1.6+0.3+4</f>
        <v>139.9</v>
      </c>
      <c r="E118" s="6">
        <f>D118/D107*100</f>
        <v>0.03839993851618136</v>
      </c>
      <c r="F118" s="6">
        <f t="shared" si="15"/>
        <v>98.7994350282486</v>
      </c>
      <c r="G118" s="6">
        <f t="shared" si="12"/>
        <v>59.78632478632478</v>
      </c>
      <c r="H118" s="65">
        <f t="shared" si="16"/>
        <v>1.6999999999999886</v>
      </c>
      <c r="I118" s="65">
        <f t="shared" si="14"/>
        <v>94.1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73.33809864188706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0.05602164010831034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4.785252666929254</v>
      </c>
      <c r="F124" s="6">
        <f t="shared" si="15"/>
        <v>99.8099272914639</v>
      </c>
      <c r="G124" s="6">
        <f t="shared" si="12"/>
        <v>59.14975910972382</v>
      </c>
      <c r="H124" s="65">
        <f t="shared" si="16"/>
        <v>33.20000000000073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89.9-67</f>
        <v>22.900000000000006</v>
      </c>
      <c r="C127" s="57">
        <v>95.1</v>
      </c>
      <c r="D127" s="80">
        <f>4.5+17.5+0.7</f>
        <v>22.7</v>
      </c>
      <c r="E127" s="17">
        <f>D127/D107*100</f>
        <v>0.006230726263883609</v>
      </c>
      <c r="F127" s="6">
        <f t="shared" si="15"/>
        <v>99.12663755458513</v>
      </c>
      <c r="G127" s="6">
        <f t="shared" si="12"/>
        <v>23.869610935856993</v>
      </c>
      <c r="H127" s="65">
        <f t="shared" si="16"/>
        <v>0.2000000000000064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0.04317591371404809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0.005681763597462145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f>189.2-8</f>
        <v>181.2</v>
      </c>
      <c r="C134" s="57">
        <v>600</v>
      </c>
      <c r="D134" s="80">
        <f>0.8+5+0.9+2.6-0.1+0.6+0.1</f>
        <v>9.9</v>
      </c>
      <c r="E134" s="17">
        <f>D134/D107*100</f>
        <v>0.0027173651987862438</v>
      </c>
      <c r="F134" s="6">
        <f t="shared" si="15"/>
        <v>5.463576158940398</v>
      </c>
      <c r="G134" s="6">
        <f t="shared" si="12"/>
        <v>1.6500000000000001</v>
      </c>
      <c r="H134" s="65">
        <f t="shared" si="16"/>
        <v>171.29999999999998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5.2+0.3+2.7+0.1+0.5+0.2+13.8+39.2+5+5.9+2+6.5+0.1+32.4+5+3.9+0.2+0.7+8.4+0.1+0.1+3+4.4+0.1+5.5+21.4</f>
        <v>166.70000000000002</v>
      </c>
      <c r="E136" s="17">
        <f>D136/D107*100</f>
        <v>0.045756038246228974</v>
      </c>
      <c r="F136" s="6">
        <f t="shared" si="15"/>
        <v>72.57292120156727</v>
      </c>
      <c r="G136" s="6">
        <f>D136/C136*100</f>
        <v>45.834478966180924</v>
      </c>
      <c r="H136" s="65">
        <f t="shared" si="16"/>
        <v>62.99999999999997</v>
      </c>
      <c r="I136" s="65">
        <f t="shared" si="14"/>
        <v>196.99999999999997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0.3+39.3+0.2+2+32.4+0.2-0.1+5.4+0.1+5.5+21.4</f>
        <v>106.69999999999999</v>
      </c>
      <c r="E137" s="111">
        <f>D137/D136*100</f>
        <v>64.00719856028793</v>
      </c>
      <c r="F137" s="1">
        <f t="shared" si="15"/>
        <v>80.0450112528132</v>
      </c>
      <c r="G137" s="1">
        <f>D137/C137*100</f>
        <v>48.76599634369286</v>
      </c>
      <c r="H137" s="48">
        <f t="shared" si="16"/>
        <v>26.600000000000023</v>
      </c>
      <c r="I137" s="48">
        <f t="shared" si="14"/>
        <v>112.10000000000002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26.5+42.3+30.1+3.6+8.6+42.3+0.1+5.7+31.9+5.2+42.5+11.7+55+45.4+28.3+17.8+9.6+33.4+0.9+26.8+46.9+38.1-0.1+30.6+29.1+43.2+28.9+29.5</f>
        <v>713.9</v>
      </c>
      <c r="E138" s="17">
        <f>D138/D107*100</f>
        <v>0.19595222377914134</v>
      </c>
      <c r="F138" s="6">
        <f t="shared" si="15"/>
        <v>91.30323570789103</v>
      </c>
      <c r="G138" s="6">
        <f t="shared" si="12"/>
        <v>56.78491886732421</v>
      </c>
      <c r="H138" s="65">
        <f t="shared" si="16"/>
        <v>68</v>
      </c>
      <c r="I138" s="65">
        <f t="shared" si="14"/>
        <v>543.3000000000001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26.5+39.8+30.1+42.1+0.1+31.9+40.5+11.2+38.1+30.1+28.3+17.4+33.4+8.9+24.2+37.9+28.8+43.2+29.4</f>
        <v>541.9</v>
      </c>
      <c r="E139" s="1">
        <f>D139/D138*100</f>
        <v>75.90698977447822</v>
      </c>
      <c r="F139" s="1">
        <f aca="true" t="shared" si="17" ref="F139:F147">D139/B139*100</f>
        <v>92.52176882362984</v>
      </c>
      <c r="G139" s="1">
        <f t="shared" si="12"/>
        <v>61.14872489280072</v>
      </c>
      <c r="H139" s="48">
        <f t="shared" si="16"/>
        <v>43.80000000000007</v>
      </c>
      <c r="I139" s="48">
        <f t="shared" si="14"/>
        <v>344.30000000000007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2.9415884577671947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0.09469605995770243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</f>
        <v>24837.8</v>
      </c>
      <c r="E143" s="17">
        <f>D143/D107*100</f>
        <v>6.817512458021511</v>
      </c>
      <c r="F143" s="107">
        <f t="shared" si="17"/>
        <v>85.74900658364894</v>
      </c>
      <c r="G143" s="6">
        <f t="shared" si="12"/>
        <v>62.49021931380467</v>
      </c>
      <c r="H143" s="65">
        <f t="shared" si="16"/>
        <v>4127.9000000000015</v>
      </c>
      <c r="I143" s="65">
        <f t="shared" si="14"/>
        <v>14908.899999999998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0.5747639117432721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0.16542989952610798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292122.8+24260.8+3000</f>
        <v>319383.6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</f>
        <v>297025.4000000001</v>
      </c>
      <c r="E147" s="17">
        <f>D147/D107*100</f>
        <v>81.52792778945089</v>
      </c>
      <c r="F147" s="6">
        <f t="shared" si="17"/>
        <v>92.99957793700118</v>
      </c>
      <c r="G147" s="6">
        <f t="shared" si="12"/>
        <v>65.92359154749835</v>
      </c>
      <c r="H147" s="65">
        <f t="shared" si="16"/>
        <v>22358.199999999895</v>
      </c>
      <c r="I147" s="65">
        <f t="shared" si="14"/>
        <v>153534.6999999999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805.6+805.6+805.6+805.6+805.6+805.6+805.6+805.6+805.6+805.6+805.6+805.6+805.6+805.6+805.6+805.6+805.6+805.6+805.6+805.6+805.6+805.6+805.6</f>
        <v>18528.800000000003</v>
      </c>
      <c r="E148" s="17">
        <f>D148/D107*100</f>
        <v>5.085809726795006</v>
      </c>
      <c r="F148" s="6">
        <f t="shared" si="15"/>
        <v>95.83333333333334</v>
      </c>
      <c r="G148" s="6">
        <f t="shared" si="12"/>
        <v>63.88888888888891</v>
      </c>
      <c r="H148" s="65">
        <f t="shared" si="16"/>
        <v>805.5999999999985</v>
      </c>
      <c r="I148" s="65">
        <f t="shared" si="14"/>
        <v>10472.799999999996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403786.6</v>
      </c>
      <c r="C149" s="81">
        <f>C43+C69+C72+C77+C79+C87+C102+C107+C100+C84+C98</f>
        <v>580527.2999999998</v>
      </c>
      <c r="D149" s="57">
        <f>D43+D69+D72+D77+D79+D87+D102+D107+D100+D84+D98</f>
        <v>370399.7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915449.7</v>
      </c>
      <c r="E150" s="35">
        <v>100</v>
      </c>
      <c r="F150" s="3">
        <f>D150/B150*100</f>
        <v>89.35468124687227</v>
      </c>
      <c r="G150" s="3">
        <f aca="true" t="shared" si="18" ref="G150:G156">D150/C150*100</f>
        <v>60.895729275239816</v>
      </c>
      <c r="H150" s="51">
        <f aca="true" t="shared" si="19" ref="H150:H156">B150-D150</f>
        <v>109062.6000000001</v>
      </c>
      <c r="I150" s="51">
        <f aca="true" t="shared" si="20" ref="I150:I156">C150-D150</f>
        <v>587857.1999999997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374256.0999999999</v>
      </c>
      <c r="E151" s="6">
        <f>D151/D150*100</f>
        <v>40.882213408339084</v>
      </c>
      <c r="F151" s="6">
        <f aca="true" t="shared" si="21" ref="F151:F162">D151/B151*100</f>
        <v>92.73649092324638</v>
      </c>
      <c r="G151" s="6">
        <f t="shared" si="18"/>
        <v>61.54962068454564</v>
      </c>
      <c r="H151" s="65">
        <f t="shared" si="19"/>
        <v>29313.300000000105</v>
      </c>
      <c r="I151" s="76">
        <f t="shared" si="20"/>
        <v>233799.79999999976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72336.70000000001</v>
      </c>
      <c r="C152" s="65">
        <f>C11+C23+C36+C55+C62+C92+C49+C140+C109+C112+C96+C137</f>
        <v>121928.70000000001</v>
      </c>
      <c r="D152" s="65">
        <f>D11+D23+D36+D55+D62+D92+D49+D140+D109+D112+D96+D137</f>
        <v>53387.59999999999</v>
      </c>
      <c r="E152" s="6">
        <f>D152/D150*100</f>
        <v>5.831844174507895</v>
      </c>
      <c r="F152" s="6">
        <f t="shared" si="21"/>
        <v>73.80430680415333</v>
      </c>
      <c r="G152" s="6">
        <f t="shared" si="18"/>
        <v>43.785917507526925</v>
      </c>
      <c r="H152" s="65">
        <f t="shared" si="19"/>
        <v>18949.10000000002</v>
      </c>
      <c r="I152" s="76">
        <f t="shared" si="20"/>
        <v>68541.10000000002</v>
      </c>
      <c r="K152" s="43"/>
      <c r="L152" s="98"/>
    </row>
    <row r="153" spans="1:12" ht="18.75">
      <c r="A153" s="20" t="s">
        <v>1</v>
      </c>
      <c r="B153" s="64">
        <f>B22+B10+B54+B48+B61+B35+B123</f>
        <v>22444.899999999998</v>
      </c>
      <c r="C153" s="64">
        <f>C22+C10+C54+C48+C61+C35+C123</f>
        <v>31721.800000000003</v>
      </c>
      <c r="D153" s="64">
        <f>D22+D10+D54+D48+D61+D35+D123</f>
        <v>18286.300000000007</v>
      </c>
      <c r="E153" s="6">
        <f>D153/D150*100</f>
        <v>1.997520999788411</v>
      </c>
      <c r="F153" s="6">
        <f t="shared" si="21"/>
        <v>81.47196022258957</v>
      </c>
      <c r="G153" s="6">
        <f t="shared" si="18"/>
        <v>57.64584607430854</v>
      </c>
      <c r="H153" s="65">
        <f t="shared" si="19"/>
        <v>4158.599999999991</v>
      </c>
      <c r="I153" s="76">
        <f t="shared" si="20"/>
        <v>13435.499999999996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19717.400000000005</v>
      </c>
      <c r="C154" s="64">
        <f>C12+C24+C104+C63+C38+C93+C129+C56</f>
        <v>29372.4</v>
      </c>
      <c r="D154" s="64">
        <f>D12+D24+D104+D63+D38+D93+D129+D56</f>
        <v>14295.600000000002</v>
      </c>
      <c r="E154" s="6">
        <f>D154/D150*100</f>
        <v>1.5615931710939446</v>
      </c>
      <c r="F154" s="6">
        <f t="shared" si="21"/>
        <v>72.50245975635733</v>
      </c>
      <c r="G154" s="6">
        <f t="shared" si="18"/>
        <v>48.670180169138376</v>
      </c>
      <c r="H154" s="65">
        <f t="shared" si="19"/>
        <v>5421.800000000003</v>
      </c>
      <c r="I154" s="76">
        <f t="shared" si="20"/>
        <v>15076.8</v>
      </c>
      <c r="K154" s="43"/>
      <c r="L154" s="98"/>
    </row>
    <row r="155" spans="1:12" ht="18.75">
      <c r="A155" s="20" t="s">
        <v>2</v>
      </c>
      <c r="B155" s="64">
        <f>B9+B21+B47+B53+B122</f>
        <v>17013.9</v>
      </c>
      <c r="C155" s="64">
        <f>C9+C21+C47+C53+C122</f>
        <v>22288.699999999997</v>
      </c>
      <c r="D155" s="64">
        <f>D9+D21+D47+D53+D122</f>
        <v>14317.000000000002</v>
      </c>
      <c r="E155" s="6">
        <f>D155/D150*100</f>
        <v>1.5639308200111925</v>
      </c>
      <c r="F155" s="6">
        <f t="shared" si="21"/>
        <v>84.14884300483723</v>
      </c>
      <c r="G155" s="6">
        <f t="shared" si="18"/>
        <v>64.23434296302612</v>
      </c>
      <c r="H155" s="65">
        <f t="shared" si="19"/>
        <v>2696.8999999999996</v>
      </c>
      <c r="I155" s="76">
        <f t="shared" si="20"/>
        <v>7971.699999999995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489429.9999999999</v>
      </c>
      <c r="C156" s="64">
        <f>C150-C151-C152-C153-C154-C155</f>
        <v>689939.4</v>
      </c>
      <c r="D156" s="64">
        <f>D150-D151-D152-D153-D154-D155</f>
        <v>440907.10000000015</v>
      </c>
      <c r="E156" s="6">
        <f>D156/D150*100</f>
        <v>48.162897426259484</v>
      </c>
      <c r="F156" s="6">
        <f t="shared" si="21"/>
        <v>90.08583454222264</v>
      </c>
      <c r="G156" s="40">
        <f t="shared" si="18"/>
        <v>63.90519225311674</v>
      </c>
      <c r="H156" s="65">
        <f t="shared" si="19"/>
        <v>48522.89999999973</v>
      </c>
      <c r="I156" s="65">
        <f t="shared" si="20"/>
        <v>249032.29999999987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28490-340+500+1367.8-1080</f>
        <v>28937.8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</f>
        <v>8920.700000000003</v>
      </c>
      <c r="E158" s="14"/>
      <c r="F158" s="6">
        <f t="shared" si="21"/>
        <v>30.827153411800488</v>
      </c>
      <c r="G158" s="6">
        <f aca="true" t="shared" si="22" ref="G158:G167">D158/C158*100</f>
        <v>21.541444708995993</v>
      </c>
      <c r="H158" s="65">
        <f>B158-D158</f>
        <v>20017.1</v>
      </c>
      <c r="I158" s="65">
        <f aca="true" t="shared" si="23" ref="I158:I167">C158-D158</f>
        <v>32491.09999999999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</f>
        <v>22499.100000000006</v>
      </c>
      <c r="E159" s="6"/>
      <c r="F159" s="6">
        <f t="shared" si="21"/>
        <v>58.716484594787865</v>
      </c>
      <c r="G159" s="6">
        <f t="shared" si="22"/>
        <v>40.132603425856075</v>
      </c>
      <c r="H159" s="65">
        <f aca="true" t="shared" si="24" ref="H159:H166">B159-D159</f>
        <v>15819.099999999999</v>
      </c>
      <c r="I159" s="65">
        <f t="shared" si="23"/>
        <v>33562.799999999996</v>
      </c>
      <c r="K159" s="43"/>
      <c r="L159" s="43"/>
    </row>
    <row r="160" spans="1:12" ht="18.75">
      <c r="A160" s="20" t="s">
        <v>58</v>
      </c>
      <c r="B160" s="85">
        <f>223365.2-500+23211.5+1080</f>
        <v>247156.7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</f>
        <v>150793.4</v>
      </c>
      <c r="E160" s="6"/>
      <c r="F160" s="6">
        <f t="shared" si="21"/>
        <v>61.01125318472046</v>
      </c>
      <c r="G160" s="6">
        <f t="shared" si="22"/>
        <v>40.38891838135129</v>
      </c>
      <c r="H160" s="65">
        <f t="shared" si="24"/>
        <v>96363.30000000002</v>
      </c>
      <c r="I160" s="65">
        <f t="shared" si="23"/>
        <v>222560.00000000003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</f>
        <v>6288.5999999999985</v>
      </c>
      <c r="E162" s="17"/>
      <c r="F162" s="6">
        <f t="shared" si="21"/>
        <v>53.27200182977965</v>
      </c>
      <c r="G162" s="6">
        <f t="shared" si="22"/>
        <v>45.96224263819149</v>
      </c>
      <c r="H162" s="65">
        <f t="shared" si="24"/>
        <v>5516.100000000002</v>
      </c>
      <c r="I162" s="65">
        <f t="shared" si="23"/>
        <v>7393.500000000002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394.4+14+15.3+287.2</f>
        <v>710.9</v>
      </c>
      <c r="E164" s="17"/>
      <c r="F164" s="6">
        <f>D164/B164*100</f>
        <v>60.724352951225754</v>
      </c>
      <c r="G164" s="6">
        <f t="shared" si="22"/>
        <v>33.559930132653534</v>
      </c>
      <c r="H164" s="65">
        <f t="shared" si="24"/>
        <v>459.80000000000007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1107862.5999999996</v>
      </c>
      <c r="E167" s="22"/>
      <c r="F167" s="3">
        <f>D167/B167*100</f>
        <v>81.7550077093907</v>
      </c>
      <c r="G167" s="3">
        <f t="shared" si="22"/>
        <v>55.535918399797715</v>
      </c>
      <c r="H167" s="51">
        <f>B167-D167</f>
        <v>247238.00000000023</v>
      </c>
      <c r="I167" s="51">
        <f t="shared" si="23"/>
        <v>886995.2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915449.7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915449.7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2016-08-25T05:13:16Z</dcterms:modified>
  <cp:category/>
  <cp:version/>
  <cp:contentType/>
  <cp:contentStatus/>
</cp:coreProperties>
</file>